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1"/>
  </bookViews>
  <sheets>
    <sheet name="Glossar" sheetId="1" r:id="rId1"/>
    <sheet name="1-8" sheetId="2" r:id="rId2"/>
    <sheet name="1-14" sheetId="3" r:id="rId3"/>
    <sheet name="2-8" sheetId="4" r:id="rId4"/>
    <sheet name="2-14" sheetId="5" r:id="rId5"/>
    <sheet name="0,5-8" sheetId="6" r:id="rId6"/>
    <sheet name="0,5-14" sheetId="7" r:id="rId7"/>
  </sheets>
  <definedNames/>
  <calcPr fullCalcOnLoad="1"/>
</workbook>
</file>

<file path=xl/sharedStrings.xml><?xml version="1.0" encoding="utf-8"?>
<sst xmlns="http://schemas.openxmlformats.org/spreadsheetml/2006/main" count="117" uniqueCount="36">
  <si>
    <t>Stereomikroskop    MBS - 10</t>
  </si>
  <si>
    <t>VW</t>
  </si>
  <si>
    <t>A</t>
  </si>
  <si>
    <t>Objektiv</t>
  </si>
  <si>
    <t>x</t>
  </si>
  <si>
    <t>Okulare</t>
  </si>
  <si>
    <t>Glossar - Tabellen  MBS - 10</t>
  </si>
  <si>
    <t>Die in den Tabellen benutzten Abkürzungen und Berechnungen können mittels folgender Zusammenstellung entschlüsselt werden:</t>
  </si>
  <si>
    <t>Okulare 8x/23 und (14x/17) bedeutet:</t>
  </si>
  <si>
    <t>8x (14x) = virtuelle Vergrößerung der Okulare (VOK)</t>
  </si>
  <si>
    <t>VW = Einstellung des Vergrößerungswechslers</t>
  </si>
  <si>
    <t xml:space="preserve">A = numerische Apertur des Objektivs </t>
  </si>
  <si>
    <t xml:space="preserve">VM (x ) = Vergrößerung des Mikroskops = MO x VOK </t>
  </si>
  <si>
    <t xml:space="preserve">DOF ( mm ) = Durchmesser des Objektfeldes (Gesichtsfeldes) = SFZ / MO </t>
  </si>
  <si>
    <t xml:space="preserve">1 μm = 1  Mikrometer = 1 / 1000 mm </t>
  </si>
  <si>
    <t xml:space="preserve">AV = Linienauflösung des Objektivs = 3000 x A ( Lp / mm ) </t>
  </si>
  <si>
    <t xml:space="preserve">Lp / mm = Linienpaare pro mm </t>
  </si>
  <si>
    <t xml:space="preserve">u' = Durchmesser des Unschärfekreises auf dem endgültigen Foto </t>
  </si>
  <si>
    <t>Anmerkung</t>
  </si>
  <si>
    <t>MO
x</t>
  </si>
  <si>
    <t>VM
x</t>
  </si>
  <si>
    <t>DOF
mm</t>
  </si>
  <si>
    <t>d
um</t>
  </si>
  <si>
    <t>AV
Lp / mm</t>
  </si>
  <si>
    <t>t visuell
mm</t>
  </si>
  <si>
    <r>
      <t xml:space="preserve">t foto
</t>
    </r>
    <r>
      <rPr>
        <b/>
        <sz val="10"/>
        <rFont val="Arial"/>
        <family val="2"/>
      </rPr>
      <t>mm</t>
    </r>
  </si>
  <si>
    <t>A1</t>
  </si>
  <si>
    <t>t visuell ( mm ) = visuelle Schärfentiefe der Augen bei 250 mm konventioneller Nahpunkt - Sehweite der Augen = t foto + 250 / (VM x VM)</t>
  </si>
  <si>
    <t xml:space="preserve">t foto (mm)= fotografische Schärfentiefe bei u'= 0,15mm = 0,000275 / (AxA) + (1 +1 / VM)x0,15/ (A x VM) </t>
  </si>
  <si>
    <t>23 (17) = Sehfeldzahl der Okulare (SFZ)</t>
  </si>
  <si>
    <t>MO (x) = Maßstab der Objektivvergrößerung unter Einbeziehung der Einstellung des Vergrößerungswechslers</t>
  </si>
  <si>
    <t>Sehfeldzahl</t>
  </si>
  <si>
    <r>
      <t>-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ln den Rechenformeln entspricht der Schrägstrich „ / „ einem Bruchstrich „_______“</t>
    </r>
  </si>
  <si>
    <r>
      <t>-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Bei den Okularen 14 x ist die Sehfeldzahl „17 „ nicht eingraviert!</t>
    </r>
  </si>
  <si>
    <t>- Alle Tabellenwerte sind für die praktische Arbeit gut brauchbare Näherungswerte!</t>
  </si>
  <si>
    <t xml:space="preserve">d ( μm ) = Punktauflösung des Objektivs = 0,333 / A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</si>
</sst>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"/>
  </numFmts>
  <fonts count="18">
    <font>
      <sz val="10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2" borderId="1" xfId="0" applyNumberFormat="1" applyFont="1" applyFill="1" applyBorder="1" applyAlignment="1" applyProtection="1">
      <alignment horizontal="center" vertical="top" wrapText="1"/>
      <protection/>
    </xf>
    <xf numFmtId="0" fontId="7" fillId="2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 indent="10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6" fillId="2" borderId="2" xfId="0" applyNumberFormat="1" applyFont="1" applyFill="1" applyBorder="1" applyAlignment="1" applyProtection="1">
      <alignment horizontal="center" vertical="top"/>
      <protection/>
    </xf>
    <xf numFmtId="0" fontId="7" fillId="2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164" fontId="14" fillId="0" borderId="4" xfId="0" applyNumberFormat="1" applyFont="1" applyFill="1" applyBorder="1" applyAlignment="1" applyProtection="1">
      <alignment horizontal="center"/>
      <protection/>
    </xf>
    <xf numFmtId="1" fontId="14" fillId="0" borderId="4" xfId="0" applyNumberFormat="1" applyFont="1" applyFill="1" applyBorder="1" applyAlignment="1" applyProtection="1">
      <alignment horizontal="center"/>
      <protection/>
    </xf>
    <xf numFmtId="2" fontId="14" fillId="0" borderId="4" xfId="0" applyNumberFormat="1" applyFont="1" applyFill="1" applyBorder="1" applyAlignment="1" applyProtection="1">
      <alignment horizontal="center"/>
      <protection/>
    </xf>
    <xf numFmtId="2" fontId="16" fillId="0" borderId="5" xfId="0" applyNumberFormat="1" applyFont="1" applyFill="1" applyBorder="1" applyAlignment="1" applyProtection="1">
      <alignment horizont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164" fontId="14" fillId="0" borderId="6" xfId="0" applyNumberFormat="1" applyFont="1" applyFill="1" applyBorder="1" applyAlignment="1" applyProtection="1">
      <alignment horizontal="center" vertical="center"/>
      <protection/>
    </xf>
    <xf numFmtId="1" fontId="14" fillId="0" borderId="6" xfId="0" applyNumberFormat="1" applyFont="1" applyFill="1" applyBorder="1" applyAlignment="1" applyProtection="1">
      <alignment horizontal="center"/>
      <protection/>
    </xf>
    <xf numFmtId="2" fontId="14" fillId="0" borderId="6" xfId="0" applyNumberFormat="1" applyFont="1" applyFill="1" applyBorder="1" applyAlignment="1" applyProtection="1">
      <alignment horizontal="center"/>
      <protection/>
    </xf>
    <xf numFmtId="2" fontId="16" fillId="0" borderId="7" xfId="0" applyNumberFormat="1" applyFont="1" applyFill="1" applyBorder="1" applyAlignment="1" applyProtection="1">
      <alignment horizontal="center"/>
      <protection/>
    </xf>
    <xf numFmtId="169" fontId="14" fillId="0" borderId="4" xfId="0" applyNumberFormat="1" applyFont="1" applyFill="1" applyBorder="1" applyAlignment="1" applyProtection="1">
      <alignment horizontal="center"/>
      <protection/>
    </xf>
    <xf numFmtId="169" fontId="14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164" fontId="14" fillId="3" borderId="8" xfId="0" applyNumberFormat="1" applyFont="1" applyFill="1" applyBorder="1" applyAlignment="1" applyProtection="1">
      <alignment horizontal="center"/>
      <protection/>
    </xf>
    <xf numFmtId="164" fontId="15" fillId="3" borderId="9" xfId="0" applyNumberFormat="1" applyFont="1" applyFill="1" applyBorder="1" applyAlignment="1" applyProtection="1">
      <alignment horizontal="center" vertical="center"/>
      <protection/>
    </xf>
    <xf numFmtId="0" fontId="15" fillId="3" borderId="4" xfId="0" applyNumberFormat="1" applyFont="1" applyFill="1" applyBorder="1" applyAlignment="1" applyProtection="1">
      <alignment horizontal="center"/>
      <protection/>
    </xf>
    <xf numFmtId="0" fontId="15" fillId="3" borderId="6" xfId="0" applyNumberFormat="1" applyFont="1" applyFill="1" applyBorder="1" applyAlignment="1" applyProtection="1">
      <alignment horizontal="center" vertical="center"/>
      <protection/>
    </xf>
    <xf numFmtId="0" fontId="4" fillId="3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 quotePrefix="1">
      <alignment vertical="top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3"/>
  <sheetViews>
    <sheetView showGridLines="0" workbookViewId="0" topLeftCell="A1">
      <selection activeCell="B24" sqref="B24"/>
    </sheetView>
  </sheetViews>
  <sheetFormatPr defaultColWidth="11.421875" defaultRowHeight="12.75"/>
  <sheetData>
    <row r="2" ht="21.75" customHeight="1">
      <c r="B2" s="10" t="s">
        <v>6</v>
      </c>
    </row>
    <row r="3" ht="21.75" customHeight="1">
      <c r="B3" s="11" t="s">
        <v>7</v>
      </c>
    </row>
    <row r="4" ht="21.75" customHeight="1">
      <c r="B4" s="11" t="s">
        <v>8</v>
      </c>
    </row>
    <row r="5" ht="21.75" customHeight="1">
      <c r="B5" s="11" t="s">
        <v>9</v>
      </c>
    </row>
    <row r="6" ht="21.75" customHeight="1">
      <c r="B6" s="11" t="s">
        <v>29</v>
      </c>
    </row>
    <row r="7" ht="21.75" customHeight="1">
      <c r="B7" s="11" t="s">
        <v>10</v>
      </c>
    </row>
    <row r="8" ht="21.75" customHeight="1">
      <c r="B8" s="11" t="s">
        <v>30</v>
      </c>
    </row>
    <row r="9" ht="21.75" customHeight="1">
      <c r="B9" s="11" t="s">
        <v>11</v>
      </c>
    </row>
    <row r="10" ht="21.75" customHeight="1">
      <c r="B10" s="11" t="s">
        <v>12</v>
      </c>
    </row>
    <row r="11" ht="21.75" customHeight="1">
      <c r="B11" s="11" t="s">
        <v>13</v>
      </c>
    </row>
    <row r="12" ht="21.75" customHeight="1">
      <c r="B12" s="11" t="s">
        <v>35</v>
      </c>
    </row>
    <row r="13" ht="21.75" customHeight="1">
      <c r="B13" s="11" t="s">
        <v>14</v>
      </c>
    </row>
    <row r="14" ht="21.75" customHeight="1">
      <c r="B14" s="11" t="s">
        <v>15</v>
      </c>
    </row>
    <row r="15" ht="21.75" customHeight="1">
      <c r="B15" s="11" t="s">
        <v>16</v>
      </c>
    </row>
    <row r="16" ht="21.75" customHeight="1">
      <c r="B16" s="11" t="s">
        <v>28</v>
      </c>
    </row>
    <row r="17" ht="21.75" customHeight="1">
      <c r="B17" s="11" t="s">
        <v>17</v>
      </c>
    </row>
    <row r="18" ht="21.75" customHeight="1">
      <c r="B18" s="11" t="s">
        <v>27</v>
      </c>
    </row>
    <row r="19" ht="21.75" customHeight="1">
      <c r="B19" s="12"/>
    </row>
    <row r="20" ht="21.75" customHeight="1">
      <c r="B20" s="29" t="s">
        <v>18</v>
      </c>
    </row>
    <row r="21" ht="21.75" customHeight="1">
      <c r="B21" s="35" t="s">
        <v>32</v>
      </c>
    </row>
    <row r="22" ht="21.75" customHeight="1">
      <c r="B22" s="35" t="s">
        <v>33</v>
      </c>
    </row>
    <row r="23" ht="21.75" customHeight="1">
      <c r="B23" s="35" t="s">
        <v>34</v>
      </c>
    </row>
  </sheetData>
  <printOptions/>
  <pageMargins left="0.75" right="0.75" top="1" bottom="1" header="0.4921259845" footer="0.4921259845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workbookViewId="0" topLeftCell="A1">
      <selection activeCell="A16" sqref="A16"/>
    </sheetView>
  </sheetViews>
  <sheetFormatPr defaultColWidth="11.421875" defaultRowHeight="12.75"/>
  <cols>
    <col min="1" max="5" width="14.140625" style="8" customWidth="1"/>
    <col min="6" max="6" width="14.140625" style="9" customWidth="1"/>
    <col min="7" max="10" width="14.140625" style="8" customWidth="1"/>
    <col min="11" max="16384" width="11.421875" style="8" customWidth="1"/>
  </cols>
  <sheetData>
    <row r="1" ht="19.5">
      <c r="A1" s="1" t="s">
        <v>0</v>
      </c>
    </row>
    <row r="5" spans="1:7" s="2" customFormat="1" ht="18">
      <c r="A5" s="4" t="s">
        <v>3</v>
      </c>
      <c r="B5" s="34">
        <v>1</v>
      </c>
      <c r="C5" s="3" t="s">
        <v>4</v>
      </c>
      <c r="D5" s="3"/>
      <c r="E5" s="3" t="s">
        <v>5</v>
      </c>
      <c r="F5" s="34">
        <v>8</v>
      </c>
      <c r="G5" s="13" t="s">
        <v>4</v>
      </c>
    </row>
    <row r="6" spans="1:7" ht="15.75">
      <c r="A6" s="5"/>
      <c r="B6" s="5"/>
      <c r="C6" s="5"/>
      <c r="D6" s="5"/>
      <c r="E6" s="3" t="s">
        <v>31</v>
      </c>
      <c r="F6" s="34">
        <v>23</v>
      </c>
      <c r="G6" s="13"/>
    </row>
    <row r="8" ht="13.5" thickBot="1"/>
    <row r="9" spans="1:10" ht="25.5">
      <c r="A9" s="14" t="s">
        <v>1</v>
      </c>
      <c r="B9" s="6" t="s">
        <v>19</v>
      </c>
      <c r="C9" s="6" t="s">
        <v>26</v>
      </c>
      <c r="D9" s="7" t="s">
        <v>2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15" t="s">
        <v>25</v>
      </c>
    </row>
    <row r="10" spans="1:10" ht="13.5">
      <c r="A10" s="30">
        <v>0.6</v>
      </c>
      <c r="B10" s="17">
        <f>A10*$B$5</f>
        <v>0.6</v>
      </c>
      <c r="C10" s="32">
        <v>0.02</v>
      </c>
      <c r="D10" s="27">
        <f>C10*$B$5</f>
        <v>0.02</v>
      </c>
      <c r="E10" s="18">
        <f>B10*$F$5</f>
        <v>4.8</v>
      </c>
      <c r="F10" s="18">
        <f>$F$6/B10</f>
        <v>38.333333333333336</v>
      </c>
      <c r="G10" s="19">
        <f>0.333/D10</f>
        <v>16.650000000000002</v>
      </c>
      <c r="H10" s="19">
        <f>3000*D10</f>
        <v>60</v>
      </c>
      <c r="I10" s="20">
        <f>J10+250/(E10*E10)</f>
        <v>13.426215277777779</v>
      </c>
      <c r="J10" s="21">
        <f>0.000275/(D10*D10)+(1+1/E10)*0.15/(D10*E10)</f>
        <v>2.575520833333333</v>
      </c>
    </row>
    <row r="11" spans="1:10" ht="13.5">
      <c r="A11" s="30">
        <v>1</v>
      </c>
      <c r="B11" s="17">
        <f>A11*$B$5</f>
        <v>1</v>
      </c>
      <c r="C11" s="32">
        <v>0.03</v>
      </c>
      <c r="D11" s="27">
        <f>C11*$B$5</f>
        <v>0.03</v>
      </c>
      <c r="E11" s="18">
        <f>B11*$F$5</f>
        <v>8</v>
      </c>
      <c r="F11" s="18">
        <f>$F$6/B11</f>
        <v>23</v>
      </c>
      <c r="G11" s="19">
        <f>0.333/D11</f>
        <v>11.100000000000001</v>
      </c>
      <c r="H11" s="19">
        <f>3000*D11</f>
        <v>90</v>
      </c>
      <c r="I11" s="20">
        <f>J11+250/(E11*E11)</f>
        <v>4.914930555555555</v>
      </c>
      <c r="J11" s="21">
        <f>0.000275/(D11*D11)+(1+1/E11)*0.15/(D11*E11)</f>
        <v>1.0086805555555556</v>
      </c>
    </row>
    <row r="12" spans="1:10" ht="13.5">
      <c r="A12" s="30">
        <v>2</v>
      </c>
      <c r="B12" s="17">
        <f>A12*$B$5</f>
        <v>2</v>
      </c>
      <c r="C12" s="32">
        <v>0.075</v>
      </c>
      <c r="D12" s="27">
        <f>C12*$B$5</f>
        <v>0.075</v>
      </c>
      <c r="E12" s="18">
        <f>B12*$F$5</f>
        <v>16</v>
      </c>
      <c r="F12" s="18">
        <f>$F$6/B12</f>
        <v>11.5</v>
      </c>
      <c r="G12" s="19">
        <f>0.333/D12</f>
        <v>4.44</v>
      </c>
      <c r="H12" s="19">
        <f>3000*D12</f>
        <v>225</v>
      </c>
      <c r="I12" s="20">
        <f>J12+250/(E12*E12)</f>
        <v>1.158263888888889</v>
      </c>
      <c r="J12" s="21">
        <f>0.000275/(D12*D12)+(1+1/E12)*0.15/(D12*E12)</f>
        <v>0.1817013888888889</v>
      </c>
    </row>
    <row r="13" spans="1:10" ht="13.5">
      <c r="A13" s="30">
        <v>4</v>
      </c>
      <c r="B13" s="17">
        <f>A13*$B$5</f>
        <v>4</v>
      </c>
      <c r="C13" s="32">
        <v>0.08</v>
      </c>
      <c r="D13" s="27">
        <f>C13*$B$5</f>
        <v>0.08</v>
      </c>
      <c r="E13" s="18">
        <f>B13*$F$5</f>
        <v>32</v>
      </c>
      <c r="F13" s="18">
        <f>$F$6/B13</f>
        <v>5.75</v>
      </c>
      <c r="G13" s="19">
        <f>0.333/D13</f>
        <v>4.1625000000000005</v>
      </c>
      <c r="H13" s="19">
        <f>3000*D13</f>
        <v>240</v>
      </c>
      <c r="I13" s="20">
        <f>J13+250/(E13*E13)</f>
        <v>0.3475341796875</v>
      </c>
      <c r="J13" s="21">
        <f>0.000275/(D13*D13)+(1+1/E13)*0.15/(D13*E13)</f>
        <v>0.1033935546875</v>
      </c>
    </row>
    <row r="14" spans="1:10" ht="14.25" thickBot="1">
      <c r="A14" s="31">
        <v>7</v>
      </c>
      <c r="B14" s="22">
        <f>A14*$B$5</f>
        <v>7</v>
      </c>
      <c r="C14" s="33">
        <v>0.08</v>
      </c>
      <c r="D14" s="28">
        <f>C14*$B$5</f>
        <v>0.08</v>
      </c>
      <c r="E14" s="23">
        <f>B14*$F$5</f>
        <v>56</v>
      </c>
      <c r="F14" s="23">
        <f>$F$6/B14</f>
        <v>3.2857142857142856</v>
      </c>
      <c r="G14" s="24">
        <f>0.333/D14</f>
        <v>4.1625000000000005</v>
      </c>
      <c r="H14" s="24">
        <f>3000*D14</f>
        <v>240</v>
      </c>
      <c r="I14" s="25">
        <f>J14+250/(E14*E14)</f>
        <v>0.15676817602040816</v>
      </c>
      <c r="J14" s="26">
        <f>0.000275/(D14*D14)+(1+1/E14)*0.15/(D14*E14)</f>
        <v>0.07704878826530612</v>
      </c>
    </row>
    <row r="36" ht="12.75">
      <c r="F36" s="16"/>
    </row>
  </sheetData>
  <printOptions/>
  <pageMargins left="0.75" right="0.75" top="1" bottom="1" header="0.4921259845" footer="0.4921259845"/>
  <pageSetup fitToHeight="1" fitToWidth="1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 topLeftCell="A1">
      <selection activeCell="A17" sqref="A17"/>
    </sheetView>
  </sheetViews>
  <sheetFormatPr defaultColWidth="11.421875" defaultRowHeight="12.75"/>
  <cols>
    <col min="1" max="5" width="14.140625" style="8" customWidth="1"/>
    <col min="6" max="6" width="14.140625" style="9" customWidth="1"/>
    <col min="7" max="10" width="14.140625" style="8" customWidth="1"/>
    <col min="11" max="16384" width="11.421875" style="8" customWidth="1"/>
  </cols>
  <sheetData>
    <row r="1" ht="19.5">
      <c r="A1" s="1" t="s">
        <v>0</v>
      </c>
    </row>
    <row r="5" spans="1:7" s="2" customFormat="1" ht="18">
      <c r="A5" s="4" t="s">
        <v>3</v>
      </c>
      <c r="B5" s="34">
        <v>1</v>
      </c>
      <c r="C5" s="3" t="s">
        <v>4</v>
      </c>
      <c r="D5" s="3"/>
      <c r="E5" s="3" t="s">
        <v>5</v>
      </c>
      <c r="F5" s="34">
        <v>14</v>
      </c>
      <c r="G5" s="13" t="s">
        <v>4</v>
      </c>
    </row>
    <row r="6" spans="1:7" ht="15.75">
      <c r="A6" s="5"/>
      <c r="B6" s="5"/>
      <c r="C6" s="5"/>
      <c r="D6" s="5"/>
      <c r="E6" s="3" t="s">
        <v>31</v>
      </c>
      <c r="F6" s="34">
        <v>17</v>
      </c>
      <c r="G6" s="13"/>
    </row>
    <row r="8" ht="13.5" thickBot="1"/>
    <row r="9" spans="1:10" ht="25.5">
      <c r="A9" s="14" t="s">
        <v>1</v>
      </c>
      <c r="B9" s="6" t="s">
        <v>19</v>
      </c>
      <c r="C9" s="6" t="s">
        <v>26</v>
      </c>
      <c r="D9" s="7" t="s">
        <v>2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15" t="s">
        <v>25</v>
      </c>
    </row>
    <row r="10" spans="1:10" ht="13.5">
      <c r="A10" s="30">
        <v>0.6</v>
      </c>
      <c r="B10" s="17">
        <f>A10*$B$5</f>
        <v>0.6</v>
      </c>
      <c r="C10" s="32">
        <v>0.02</v>
      </c>
      <c r="D10" s="27">
        <f>C10*$B$5</f>
        <v>0.02</v>
      </c>
      <c r="E10" s="18">
        <f>B10*$F$5</f>
        <v>8.4</v>
      </c>
      <c r="F10" s="18">
        <f>$F$6/B10</f>
        <v>28.333333333333336</v>
      </c>
      <c r="G10" s="19">
        <f>0.333/D10</f>
        <v>16.650000000000002</v>
      </c>
      <c r="H10" s="19">
        <f>3000*D10</f>
        <v>60</v>
      </c>
      <c r="I10" s="20">
        <f>J10+250/(E10*E10)</f>
        <v>5.229733560090702</v>
      </c>
      <c r="J10" s="21">
        <f>0.000275/(D10*D10)+(1+1/E10)*0.15/(D10*E10)</f>
        <v>1.6866496598639453</v>
      </c>
    </row>
    <row r="11" spans="1:10" ht="13.5">
      <c r="A11" s="30">
        <v>1</v>
      </c>
      <c r="B11" s="17">
        <f>A11*$B$5</f>
        <v>1</v>
      </c>
      <c r="C11" s="32">
        <v>0.03</v>
      </c>
      <c r="D11" s="27">
        <f>C11*$B$5</f>
        <v>0.03</v>
      </c>
      <c r="E11" s="18">
        <f>B11*$F$5</f>
        <v>14</v>
      </c>
      <c r="F11" s="18">
        <f>$F$6/B11</f>
        <v>17</v>
      </c>
      <c r="G11" s="19">
        <f>0.333/D11</f>
        <v>11.100000000000001</v>
      </c>
      <c r="H11" s="19">
        <f>3000*D11</f>
        <v>90</v>
      </c>
      <c r="I11" s="20">
        <f>J11+250/(E11*E11)</f>
        <v>1.963718820861678</v>
      </c>
      <c r="J11" s="21">
        <f>0.000275/(D11*D11)+(1+1/E11)*0.15/(D11*E11)</f>
        <v>0.6882086167800454</v>
      </c>
    </row>
    <row r="12" spans="1:10" ht="13.5">
      <c r="A12" s="30">
        <v>2</v>
      </c>
      <c r="B12" s="17">
        <f>A12*$B$5</f>
        <v>2</v>
      </c>
      <c r="C12" s="32">
        <v>0.075</v>
      </c>
      <c r="D12" s="27">
        <f>C12*$B$5</f>
        <v>0.075</v>
      </c>
      <c r="E12" s="18">
        <f>B12*$F$5</f>
        <v>28</v>
      </c>
      <c r="F12" s="18">
        <f>$F$6/B12</f>
        <v>8.5</v>
      </c>
      <c r="G12" s="19">
        <f>0.333/D12</f>
        <v>4.44</v>
      </c>
      <c r="H12" s="19">
        <f>3000*D12</f>
        <v>225</v>
      </c>
      <c r="I12" s="20">
        <f>J12+250/(E12*E12)</f>
        <v>0.4417460317460318</v>
      </c>
      <c r="J12" s="21">
        <f>0.000275/(D12*D12)+(1+1/E12)*0.15/(D12*E12)</f>
        <v>0.12286848072562359</v>
      </c>
    </row>
    <row r="13" spans="1:10" ht="13.5">
      <c r="A13" s="30">
        <v>4</v>
      </c>
      <c r="B13" s="17">
        <f>A13*$B$5</f>
        <v>4</v>
      </c>
      <c r="C13" s="32">
        <v>0.08</v>
      </c>
      <c r="D13" s="27">
        <f>C13*$B$5</f>
        <v>0.08</v>
      </c>
      <c r="E13" s="18">
        <f>B13*$F$5</f>
        <v>56</v>
      </c>
      <c r="F13" s="18">
        <f>$F$6/B13</f>
        <v>4.25</v>
      </c>
      <c r="G13" s="19">
        <f>0.333/D13</f>
        <v>4.1625000000000005</v>
      </c>
      <c r="H13" s="19">
        <f>3000*D13</f>
        <v>240</v>
      </c>
      <c r="I13" s="20">
        <f>J13+250/(E13*E13)</f>
        <v>0.15676817602040816</v>
      </c>
      <c r="J13" s="21">
        <f>0.000275/(D13*D13)+(1+1/E13)*0.15/(D13*E13)</f>
        <v>0.07704878826530612</v>
      </c>
    </row>
    <row r="14" spans="1:10" ht="14.25" thickBot="1">
      <c r="A14" s="31">
        <v>7</v>
      </c>
      <c r="B14" s="22">
        <f>A14*$B$5</f>
        <v>7</v>
      </c>
      <c r="C14" s="33">
        <v>0.08</v>
      </c>
      <c r="D14" s="28">
        <f>C14*$B$5</f>
        <v>0.08</v>
      </c>
      <c r="E14" s="23">
        <f>B14*$F$5</f>
        <v>98</v>
      </c>
      <c r="F14" s="23">
        <f>$F$6/B14</f>
        <v>2.4285714285714284</v>
      </c>
      <c r="G14" s="24">
        <f>0.333/D14</f>
        <v>4.1625000000000005</v>
      </c>
      <c r="H14" s="24">
        <f>3000*D14</f>
        <v>240</v>
      </c>
      <c r="I14" s="25">
        <f>J14+250/(E14*E14)</f>
        <v>0.08832745470637235</v>
      </c>
      <c r="J14" s="26">
        <f>0.000275/(D14*D14)+(1+1/E14)*0.15/(D14*E14)</f>
        <v>0.062296634214910454</v>
      </c>
    </row>
    <row r="36" ht="12.75">
      <c r="F36" s="16"/>
    </row>
  </sheetData>
  <printOptions/>
  <pageMargins left="0.75" right="0.75" top="1" bottom="1" header="0.4921259845" footer="0.4921259845"/>
  <pageSetup fitToHeight="1" fitToWidth="1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 topLeftCell="A1">
      <selection activeCell="E6" sqref="E6"/>
    </sheetView>
  </sheetViews>
  <sheetFormatPr defaultColWidth="11.421875" defaultRowHeight="12.75"/>
  <cols>
    <col min="1" max="5" width="14.140625" style="8" customWidth="1"/>
    <col min="6" max="6" width="14.140625" style="9" customWidth="1"/>
    <col min="7" max="10" width="14.140625" style="8" customWidth="1"/>
    <col min="11" max="16384" width="11.421875" style="8" customWidth="1"/>
  </cols>
  <sheetData>
    <row r="1" ht="19.5">
      <c r="A1" s="1" t="s">
        <v>0</v>
      </c>
    </row>
    <row r="5" spans="1:7" s="2" customFormat="1" ht="18">
      <c r="A5" s="4" t="s">
        <v>3</v>
      </c>
      <c r="B5" s="34">
        <v>2</v>
      </c>
      <c r="C5" s="3" t="s">
        <v>4</v>
      </c>
      <c r="D5" s="3"/>
      <c r="E5" s="3" t="s">
        <v>5</v>
      </c>
      <c r="F5" s="34">
        <v>8</v>
      </c>
      <c r="G5" s="13" t="s">
        <v>4</v>
      </c>
    </row>
    <row r="6" spans="1:7" ht="15.75">
      <c r="A6" s="5"/>
      <c r="B6" s="5"/>
      <c r="C6" s="5"/>
      <c r="D6" s="5"/>
      <c r="E6" s="3" t="s">
        <v>31</v>
      </c>
      <c r="F6" s="34">
        <v>23</v>
      </c>
      <c r="G6" s="13"/>
    </row>
    <row r="8" ht="13.5" thickBot="1"/>
    <row r="9" spans="1:10" ht="25.5">
      <c r="A9" s="14" t="s">
        <v>1</v>
      </c>
      <c r="B9" s="6" t="s">
        <v>19</v>
      </c>
      <c r="C9" s="6" t="s">
        <v>26</v>
      </c>
      <c r="D9" s="7" t="s">
        <v>2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15" t="s">
        <v>25</v>
      </c>
    </row>
    <row r="10" spans="1:10" ht="13.5">
      <c r="A10" s="30">
        <v>0.6</v>
      </c>
      <c r="B10" s="17">
        <f>A10*$B$5</f>
        <v>1.2</v>
      </c>
      <c r="C10" s="32">
        <v>0.02</v>
      </c>
      <c r="D10" s="27">
        <f>C10*$B$5</f>
        <v>0.04</v>
      </c>
      <c r="E10" s="18">
        <f>B10*$F$5</f>
        <v>9.6</v>
      </c>
      <c r="F10" s="18">
        <f>$F$6/B10</f>
        <v>19.166666666666668</v>
      </c>
      <c r="G10" s="19">
        <f>0.333/D10</f>
        <v>8.325000000000001</v>
      </c>
      <c r="H10" s="19">
        <f>3000*D10</f>
        <v>120</v>
      </c>
      <c r="I10" s="20">
        <f>J10+250/(E10*E10)</f>
        <v>3.3158637152777777</v>
      </c>
      <c r="J10" s="21">
        <f>0.000275/(D10*D10)+(1+1/E10)*0.15/(D10*E10)</f>
        <v>0.6031901041666666</v>
      </c>
    </row>
    <row r="11" spans="1:10" ht="13.5">
      <c r="A11" s="30">
        <v>1</v>
      </c>
      <c r="B11" s="17">
        <f>A11*$B$5</f>
        <v>2</v>
      </c>
      <c r="C11" s="32">
        <v>0.03</v>
      </c>
      <c r="D11" s="27">
        <f>C11*$B$5</f>
        <v>0.06</v>
      </c>
      <c r="E11" s="18">
        <f>B11*$F$5</f>
        <v>16</v>
      </c>
      <c r="F11" s="18">
        <f>$F$6/B11</f>
        <v>11.5</v>
      </c>
      <c r="G11" s="19">
        <f>0.333/D11</f>
        <v>5.550000000000001</v>
      </c>
      <c r="H11" s="19">
        <f>3000*D11</f>
        <v>180</v>
      </c>
      <c r="I11" s="20">
        <f>J11+250/(E11*E11)</f>
        <v>1.2189670138888888</v>
      </c>
      <c r="J11" s="21">
        <f>0.000275/(D11*D11)+(1+1/E11)*0.15/(D11*E11)</f>
        <v>0.2424045138888889</v>
      </c>
    </row>
    <row r="12" spans="1:10" ht="13.5">
      <c r="A12" s="30">
        <v>2</v>
      </c>
      <c r="B12" s="17">
        <f>A12*$B$5</f>
        <v>4</v>
      </c>
      <c r="C12" s="32">
        <v>0.075</v>
      </c>
      <c r="D12" s="27">
        <f>C12*$B$5</f>
        <v>0.15</v>
      </c>
      <c r="E12" s="18">
        <f>B12*$F$5</f>
        <v>32</v>
      </c>
      <c r="F12" s="18">
        <f>$F$6/B12</f>
        <v>5.75</v>
      </c>
      <c r="G12" s="19">
        <f>0.333/D12</f>
        <v>2.22</v>
      </c>
      <c r="H12" s="19">
        <f>3000*D12</f>
        <v>450</v>
      </c>
      <c r="I12" s="20">
        <f>J12+250/(E12*E12)</f>
        <v>0.28858940972222225</v>
      </c>
      <c r="J12" s="21">
        <f>0.000275/(D12*D12)+(1+1/E12)*0.15/(D12*E12)</f>
        <v>0.044448784722222225</v>
      </c>
    </row>
    <row r="13" spans="1:10" ht="13.5">
      <c r="A13" s="30">
        <v>4</v>
      </c>
      <c r="B13" s="17">
        <f>A13*$B$5</f>
        <v>8</v>
      </c>
      <c r="C13" s="32">
        <v>0.08</v>
      </c>
      <c r="D13" s="27">
        <f>C13*$B$5</f>
        <v>0.16</v>
      </c>
      <c r="E13" s="18">
        <f>B13*$F$5</f>
        <v>64</v>
      </c>
      <c r="F13" s="18">
        <f>$F$6/B13</f>
        <v>2.875</v>
      </c>
      <c r="G13" s="19">
        <f>0.333/D13</f>
        <v>2.0812500000000003</v>
      </c>
      <c r="H13" s="19">
        <f>3000*D13</f>
        <v>480</v>
      </c>
      <c r="I13" s="20">
        <f>J13+250/(E13*E13)</f>
        <v>0.0866546630859375</v>
      </c>
      <c r="J13" s="21">
        <f>0.000275/(D13*D13)+(1+1/E13)*0.15/(D13*E13)</f>
        <v>0.0256195068359375</v>
      </c>
    </row>
    <row r="14" spans="1:10" ht="14.25" thickBot="1">
      <c r="A14" s="31">
        <v>7</v>
      </c>
      <c r="B14" s="22">
        <f>A14*$B$5</f>
        <v>14</v>
      </c>
      <c r="C14" s="33">
        <v>0.08</v>
      </c>
      <c r="D14" s="28">
        <f>C14*$B$5</f>
        <v>0.16</v>
      </c>
      <c r="E14" s="23">
        <f>B14*$F$5</f>
        <v>112</v>
      </c>
      <c r="F14" s="23">
        <f>$F$6/B14</f>
        <v>1.6428571428571428</v>
      </c>
      <c r="G14" s="24">
        <f>0.333/D14</f>
        <v>2.0812500000000003</v>
      </c>
      <c r="H14" s="24">
        <f>3000*D14</f>
        <v>480</v>
      </c>
      <c r="I14" s="25">
        <f>J14+250/(E14*E14)</f>
        <v>0.039117307079081634</v>
      </c>
      <c r="J14" s="26">
        <f>0.000275/(D14*D14)+(1+1/E14)*0.15/(D14*E14)</f>
        <v>0.01918746014030612</v>
      </c>
    </row>
    <row r="36" ht="12.75">
      <c r="F36" s="16"/>
    </row>
  </sheetData>
  <printOptions/>
  <pageMargins left="0.75" right="0.75" top="1" bottom="1" header="0.4921259845" footer="0.4921259845"/>
  <pageSetup fitToHeight="1" fitToWidth="1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 topLeftCell="A1">
      <selection activeCell="A17" sqref="A17"/>
    </sheetView>
  </sheetViews>
  <sheetFormatPr defaultColWidth="11.421875" defaultRowHeight="12.75"/>
  <cols>
    <col min="1" max="5" width="14.140625" style="8" customWidth="1"/>
    <col min="6" max="6" width="14.140625" style="9" customWidth="1"/>
    <col min="7" max="10" width="14.140625" style="8" customWidth="1"/>
    <col min="11" max="16384" width="11.421875" style="8" customWidth="1"/>
  </cols>
  <sheetData>
    <row r="1" ht="19.5">
      <c r="A1" s="1" t="s">
        <v>0</v>
      </c>
    </row>
    <row r="5" spans="1:7" s="2" customFormat="1" ht="18">
      <c r="A5" s="4" t="s">
        <v>3</v>
      </c>
      <c r="B5" s="34">
        <v>2</v>
      </c>
      <c r="C5" s="3" t="s">
        <v>4</v>
      </c>
      <c r="D5" s="3"/>
      <c r="E5" s="3" t="s">
        <v>5</v>
      </c>
      <c r="F5" s="34">
        <v>14</v>
      </c>
      <c r="G5" s="13" t="s">
        <v>4</v>
      </c>
    </row>
    <row r="6" spans="1:7" ht="15.75">
      <c r="A6" s="5"/>
      <c r="B6" s="5"/>
      <c r="C6" s="5"/>
      <c r="D6" s="5"/>
      <c r="E6" s="3" t="s">
        <v>31</v>
      </c>
      <c r="F6" s="34">
        <v>17</v>
      </c>
      <c r="G6" s="13"/>
    </row>
    <row r="8" ht="13.5" thickBot="1"/>
    <row r="9" spans="1:10" ht="25.5">
      <c r="A9" s="14" t="s">
        <v>1</v>
      </c>
      <c r="B9" s="6" t="s">
        <v>19</v>
      </c>
      <c r="C9" s="6" t="s">
        <v>26</v>
      </c>
      <c r="D9" s="7" t="s">
        <v>2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15" t="s">
        <v>25</v>
      </c>
    </row>
    <row r="10" spans="1:10" ht="13.5">
      <c r="A10" s="30">
        <v>0.6</v>
      </c>
      <c r="B10" s="17">
        <f>A10*$B$5</f>
        <v>1.2</v>
      </c>
      <c r="C10" s="32">
        <v>0.02</v>
      </c>
      <c r="D10" s="27">
        <f>C10*$B$5</f>
        <v>0.04</v>
      </c>
      <c r="E10" s="18">
        <f>B10*$F$5</f>
        <v>16.8</v>
      </c>
      <c r="F10" s="18">
        <f>$F$6/B10</f>
        <v>14.166666666666668</v>
      </c>
      <c r="G10" s="19">
        <f>0.333/D10</f>
        <v>8.325000000000001</v>
      </c>
      <c r="H10" s="19">
        <f>3000*D10</f>
        <v>120</v>
      </c>
      <c r="I10" s="20">
        <f>J10+250/(E10*E10)</f>
        <v>1.2941468253968254</v>
      </c>
      <c r="J10" s="21">
        <f>0.000275/(D10*D10)+(1+1/E10)*0.15/(D10*E10)</f>
        <v>0.408375850340136</v>
      </c>
    </row>
    <row r="11" spans="1:10" ht="13.5">
      <c r="A11" s="30">
        <v>1</v>
      </c>
      <c r="B11" s="17">
        <f>A11*$B$5</f>
        <v>2</v>
      </c>
      <c r="C11" s="32">
        <v>0.03</v>
      </c>
      <c r="D11" s="27">
        <f>C11*$B$5</f>
        <v>0.06</v>
      </c>
      <c r="E11" s="18">
        <f>B11*$F$5</f>
        <v>28</v>
      </c>
      <c r="F11" s="18">
        <f>$F$6/B11</f>
        <v>8.5</v>
      </c>
      <c r="G11" s="19">
        <f>0.333/D11</f>
        <v>5.550000000000001</v>
      </c>
      <c r="H11" s="19">
        <f>3000*D11</f>
        <v>180</v>
      </c>
      <c r="I11" s="20">
        <f>J11+250/(E11*E11)</f>
        <v>0.48774092970521543</v>
      </c>
      <c r="J11" s="21">
        <f>0.000275/(D11*D11)+(1+1/E11)*0.15/(D11*E11)</f>
        <v>0.16886337868480727</v>
      </c>
    </row>
    <row r="12" spans="1:10" ht="13.5">
      <c r="A12" s="30">
        <v>2</v>
      </c>
      <c r="B12" s="17">
        <f>A12*$B$5</f>
        <v>4</v>
      </c>
      <c r="C12" s="32">
        <v>0.075</v>
      </c>
      <c r="D12" s="27">
        <f>C12*$B$5</f>
        <v>0.15</v>
      </c>
      <c r="E12" s="18">
        <f>B12*$F$5</f>
        <v>56</v>
      </c>
      <c r="F12" s="18">
        <f>$F$6/B12</f>
        <v>4.25</v>
      </c>
      <c r="G12" s="19">
        <f>0.333/D12</f>
        <v>2.22</v>
      </c>
      <c r="H12" s="19">
        <f>3000*D12</f>
        <v>450</v>
      </c>
      <c r="I12" s="20">
        <f>J12+250/(E12*E12)</f>
        <v>0.11011763038548752</v>
      </c>
      <c r="J12" s="21">
        <f>0.000275/(D12*D12)+(1+1/E12)*0.15/(D12*E12)</f>
        <v>0.030398242630385486</v>
      </c>
    </row>
    <row r="13" spans="1:10" ht="13.5">
      <c r="A13" s="30">
        <v>4</v>
      </c>
      <c r="B13" s="17">
        <f>A13*$B$5</f>
        <v>8</v>
      </c>
      <c r="C13" s="32">
        <v>0.08</v>
      </c>
      <c r="D13" s="27">
        <f>C13*$B$5</f>
        <v>0.16</v>
      </c>
      <c r="E13" s="18">
        <f>B13*$F$5</f>
        <v>112</v>
      </c>
      <c r="F13" s="18">
        <f>$F$6/B13</f>
        <v>2.125</v>
      </c>
      <c r="G13" s="19">
        <f>0.333/D13</f>
        <v>2.0812500000000003</v>
      </c>
      <c r="H13" s="19">
        <f>3000*D13</f>
        <v>480</v>
      </c>
      <c r="I13" s="20">
        <f>J13+250/(E13*E13)</f>
        <v>0.039117307079081634</v>
      </c>
      <c r="J13" s="21">
        <f>0.000275/(D13*D13)+(1+1/E13)*0.15/(D13*E13)</f>
        <v>0.01918746014030612</v>
      </c>
    </row>
    <row r="14" spans="1:10" ht="14.25" thickBot="1">
      <c r="A14" s="31">
        <v>7</v>
      </c>
      <c r="B14" s="22">
        <f>A14*$B$5</f>
        <v>14</v>
      </c>
      <c r="C14" s="33">
        <v>0.08</v>
      </c>
      <c r="D14" s="28">
        <f>C14*$B$5</f>
        <v>0.16</v>
      </c>
      <c r="E14" s="23">
        <f>B14*$F$5</f>
        <v>196</v>
      </c>
      <c r="F14" s="23">
        <f>$F$6/B14</f>
        <v>1.2142857142857142</v>
      </c>
      <c r="G14" s="24">
        <f>0.333/D14</f>
        <v>2.0812500000000003</v>
      </c>
      <c r="H14" s="24">
        <f>3000*D14</f>
        <v>480</v>
      </c>
      <c r="I14" s="25">
        <f>J14+250/(E14*E14)</f>
        <v>0.02205745978238234</v>
      </c>
      <c r="J14" s="26">
        <f>0.000275/(D14*D14)+(1+1/E14)*0.15/(D14*E14)</f>
        <v>0.015549754659516867</v>
      </c>
    </row>
    <row r="36" ht="12.75">
      <c r="F36" s="16"/>
    </row>
  </sheetData>
  <printOptions/>
  <pageMargins left="0.75" right="0.75" top="1" bottom="1" header="0.4921259845" footer="0.4921259845"/>
  <pageSetup fitToHeight="1" fitToWidth="1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 topLeftCell="A1">
      <selection activeCell="E6" sqref="E6"/>
    </sheetView>
  </sheetViews>
  <sheetFormatPr defaultColWidth="11.421875" defaultRowHeight="12.75"/>
  <cols>
    <col min="1" max="5" width="14.140625" style="8" customWidth="1"/>
    <col min="6" max="6" width="14.140625" style="9" customWidth="1"/>
    <col min="7" max="10" width="14.140625" style="8" customWidth="1"/>
    <col min="11" max="16384" width="11.421875" style="8" customWidth="1"/>
  </cols>
  <sheetData>
    <row r="1" ht="19.5">
      <c r="A1" s="1" t="s">
        <v>0</v>
      </c>
    </row>
    <row r="5" spans="1:7" s="2" customFormat="1" ht="18">
      <c r="A5" s="4" t="s">
        <v>3</v>
      </c>
      <c r="B5" s="34">
        <v>0.5</v>
      </c>
      <c r="C5" s="3" t="s">
        <v>4</v>
      </c>
      <c r="D5" s="3"/>
      <c r="E5" s="3" t="s">
        <v>5</v>
      </c>
      <c r="F5" s="34">
        <v>8</v>
      </c>
      <c r="G5" s="13" t="s">
        <v>4</v>
      </c>
    </row>
    <row r="6" spans="1:7" ht="15.75">
      <c r="A6" s="5"/>
      <c r="B6" s="5"/>
      <c r="C6" s="5"/>
      <c r="D6" s="5"/>
      <c r="E6" s="3" t="s">
        <v>31</v>
      </c>
      <c r="F6" s="34">
        <v>23</v>
      </c>
      <c r="G6" s="13"/>
    </row>
    <row r="8" ht="13.5" thickBot="1"/>
    <row r="9" spans="1:10" ht="25.5">
      <c r="A9" s="14" t="s">
        <v>1</v>
      </c>
      <c r="B9" s="6" t="s">
        <v>19</v>
      </c>
      <c r="C9" s="6" t="s">
        <v>26</v>
      </c>
      <c r="D9" s="7" t="s">
        <v>2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15" t="s">
        <v>25</v>
      </c>
    </row>
    <row r="10" spans="1:10" ht="13.5">
      <c r="A10" s="30">
        <v>0.6</v>
      </c>
      <c r="B10" s="17">
        <f>A10*$B$5</f>
        <v>0.3</v>
      </c>
      <c r="C10" s="32">
        <v>0.02</v>
      </c>
      <c r="D10" s="27">
        <f>C10*$B$5</f>
        <v>0.01</v>
      </c>
      <c r="E10" s="18">
        <f>B10*$F$5</f>
        <v>2.4</v>
      </c>
      <c r="F10" s="18">
        <f>$F$6/B10</f>
        <v>76.66666666666667</v>
      </c>
      <c r="G10" s="19">
        <f>0.333/D10</f>
        <v>33.300000000000004</v>
      </c>
      <c r="H10" s="19">
        <f>3000*D10</f>
        <v>30</v>
      </c>
      <c r="I10" s="20">
        <f>J10+250/(E10*E10)</f>
        <v>55.00694444444444</v>
      </c>
      <c r="J10" s="21">
        <f>0.000275/(D10*D10)+(1+1/E10)*0.15/(D10*E10)</f>
        <v>11.604166666666666</v>
      </c>
    </row>
    <row r="11" spans="1:10" ht="13.5">
      <c r="A11" s="30">
        <v>1</v>
      </c>
      <c r="B11" s="17">
        <f>A11*$B$5</f>
        <v>0.5</v>
      </c>
      <c r="C11" s="32">
        <v>0.03</v>
      </c>
      <c r="D11" s="27">
        <f>C11*$B$5</f>
        <v>0.015</v>
      </c>
      <c r="E11" s="18">
        <f>B11*$F$5</f>
        <v>4</v>
      </c>
      <c r="F11" s="18">
        <f>$F$6/B11</f>
        <v>46</v>
      </c>
      <c r="G11" s="19">
        <f>0.333/D11</f>
        <v>22.200000000000003</v>
      </c>
      <c r="H11" s="19">
        <f>3000*D11</f>
        <v>45</v>
      </c>
      <c r="I11" s="20">
        <f>J11+250/(E11*E11)</f>
        <v>19.97222222222222</v>
      </c>
      <c r="J11" s="21">
        <f>0.000275/(D11*D11)+(1+1/E11)*0.15/(D11*E11)</f>
        <v>4.347222222222222</v>
      </c>
    </row>
    <row r="12" spans="1:10" ht="13.5">
      <c r="A12" s="30">
        <v>2</v>
      </c>
      <c r="B12" s="17">
        <f>A12*$B$5</f>
        <v>1</v>
      </c>
      <c r="C12" s="32">
        <v>0.075</v>
      </c>
      <c r="D12" s="27">
        <f>C12*$B$5</f>
        <v>0.0375</v>
      </c>
      <c r="E12" s="18">
        <f>B12*$F$5</f>
        <v>8</v>
      </c>
      <c r="F12" s="18">
        <f>$F$6/B12</f>
        <v>23</v>
      </c>
      <c r="G12" s="19">
        <f>0.333/D12</f>
        <v>8.88</v>
      </c>
      <c r="H12" s="19">
        <f>3000*D12</f>
        <v>112.5</v>
      </c>
      <c r="I12" s="20">
        <f>J12+250/(E12*E12)</f>
        <v>4.664305555555556</v>
      </c>
      <c r="J12" s="21">
        <f>0.000275/(D12*D12)+(1+1/E12)*0.15/(D12*E12)</f>
        <v>0.7580555555555556</v>
      </c>
    </row>
    <row r="13" spans="1:10" ht="13.5">
      <c r="A13" s="30">
        <v>4</v>
      </c>
      <c r="B13" s="17">
        <f>A13*$B$5</f>
        <v>2</v>
      </c>
      <c r="C13" s="32">
        <v>0.08</v>
      </c>
      <c r="D13" s="27">
        <f>C13*$B$5</f>
        <v>0.04</v>
      </c>
      <c r="E13" s="18">
        <f>B13*$F$5</f>
        <v>16</v>
      </c>
      <c r="F13" s="18">
        <f>$F$6/B13</f>
        <v>11.5</v>
      </c>
      <c r="G13" s="19">
        <f>0.333/D13</f>
        <v>8.325000000000001</v>
      </c>
      <c r="H13" s="19">
        <f>3000*D13</f>
        <v>120</v>
      </c>
      <c r="I13" s="20">
        <f>J13+250/(E13*E13)</f>
        <v>1.3974609375</v>
      </c>
      <c r="J13" s="21">
        <f>0.000275/(D13*D13)+(1+1/E13)*0.15/(D13*E13)</f>
        <v>0.4208984375</v>
      </c>
    </row>
    <row r="14" spans="1:10" ht="14.25" thickBot="1">
      <c r="A14" s="31">
        <v>7</v>
      </c>
      <c r="B14" s="22">
        <f>A14*$B$5</f>
        <v>3.5</v>
      </c>
      <c r="C14" s="33">
        <v>0.08</v>
      </c>
      <c r="D14" s="28">
        <f>C14*$B$5</f>
        <v>0.04</v>
      </c>
      <c r="E14" s="23">
        <f>B14*$F$5</f>
        <v>28</v>
      </c>
      <c r="F14" s="23">
        <f>$F$6/B14</f>
        <v>6.571428571428571</v>
      </c>
      <c r="G14" s="24">
        <f>0.333/D14</f>
        <v>8.325000000000001</v>
      </c>
      <c r="H14" s="24">
        <f>3000*D14</f>
        <v>120</v>
      </c>
      <c r="I14" s="25">
        <f>J14+250/(E14*E14)</f>
        <v>0.6294642857142857</v>
      </c>
      <c r="J14" s="26">
        <f>0.000275/(D14*D14)+(1+1/E14)*0.15/(D14*E14)</f>
        <v>0.31058673469387754</v>
      </c>
    </row>
    <row r="36" ht="12.75">
      <c r="F36" s="16"/>
    </row>
  </sheetData>
  <printOptions/>
  <pageMargins left="0.75" right="0.75" top="1" bottom="1" header="0.4921259845" footer="0.4921259845"/>
  <pageSetup fitToHeight="1" fitToWidth="1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 topLeftCell="A1">
      <selection activeCell="E30" sqref="E30"/>
    </sheetView>
  </sheetViews>
  <sheetFormatPr defaultColWidth="11.421875" defaultRowHeight="12.75"/>
  <cols>
    <col min="1" max="5" width="14.140625" style="8" customWidth="1"/>
    <col min="6" max="6" width="14.140625" style="9" customWidth="1"/>
    <col min="7" max="10" width="14.140625" style="8" customWidth="1"/>
    <col min="11" max="16384" width="11.421875" style="8" customWidth="1"/>
  </cols>
  <sheetData>
    <row r="1" ht="19.5">
      <c r="A1" s="1" t="s">
        <v>0</v>
      </c>
    </row>
    <row r="5" spans="1:7" s="2" customFormat="1" ht="18">
      <c r="A5" s="4" t="s">
        <v>3</v>
      </c>
      <c r="B5" s="34">
        <v>0.5</v>
      </c>
      <c r="C5" s="3" t="s">
        <v>4</v>
      </c>
      <c r="D5" s="3"/>
      <c r="E5" s="3" t="s">
        <v>5</v>
      </c>
      <c r="F5" s="34">
        <v>14</v>
      </c>
      <c r="G5" s="13" t="s">
        <v>4</v>
      </c>
    </row>
    <row r="6" spans="1:7" ht="15.75">
      <c r="A6" s="5"/>
      <c r="B6" s="5"/>
      <c r="C6" s="5"/>
      <c r="D6" s="5"/>
      <c r="E6" s="3" t="s">
        <v>31</v>
      </c>
      <c r="F6" s="34">
        <v>17</v>
      </c>
      <c r="G6" s="13"/>
    </row>
    <row r="8" ht="13.5" thickBot="1"/>
    <row r="9" spans="1:10" ht="25.5">
      <c r="A9" s="14" t="s">
        <v>1</v>
      </c>
      <c r="B9" s="6" t="s">
        <v>19</v>
      </c>
      <c r="C9" s="6" t="s">
        <v>26</v>
      </c>
      <c r="D9" s="7" t="s">
        <v>2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15" t="s">
        <v>25</v>
      </c>
    </row>
    <row r="10" spans="1:10" ht="13.5">
      <c r="A10" s="30">
        <v>0.6</v>
      </c>
      <c r="B10" s="17">
        <f>A10*$B$5</f>
        <v>0.3</v>
      </c>
      <c r="C10" s="32">
        <v>0.02</v>
      </c>
      <c r="D10" s="27">
        <f>C10*$B$5</f>
        <v>0.01</v>
      </c>
      <c r="E10" s="18">
        <f>B10*$F$5</f>
        <v>4.2</v>
      </c>
      <c r="F10" s="18">
        <f>$F$6/B10</f>
        <v>56.66666666666667</v>
      </c>
      <c r="G10" s="19">
        <f>0.333/D10</f>
        <v>33.300000000000004</v>
      </c>
      <c r="H10" s="19">
        <f>3000*D10</f>
        <v>30</v>
      </c>
      <c r="I10" s="20">
        <f>J10+250/(E10*E10)</f>
        <v>21.344104308390023</v>
      </c>
      <c r="J10" s="21">
        <f>0.000275/(D10*D10)+(1+1/E10)*0.15/(D10*E10)</f>
        <v>7.171768707482993</v>
      </c>
    </row>
    <row r="11" spans="1:10" ht="13.5">
      <c r="A11" s="30">
        <v>1</v>
      </c>
      <c r="B11" s="17">
        <f>A11*$B$5</f>
        <v>0.5</v>
      </c>
      <c r="C11" s="32">
        <v>0.03</v>
      </c>
      <c r="D11" s="27">
        <f>C11*$B$5</f>
        <v>0.015</v>
      </c>
      <c r="E11" s="18">
        <f>B11*$F$5</f>
        <v>7</v>
      </c>
      <c r="F11" s="18">
        <f>$F$6/B11</f>
        <v>34</v>
      </c>
      <c r="G11" s="19">
        <f>0.333/D11</f>
        <v>22.200000000000003</v>
      </c>
      <c r="H11" s="19">
        <f>3000*D11</f>
        <v>45</v>
      </c>
      <c r="I11" s="20">
        <f>J11+250/(E11*E11)</f>
        <v>7.956916099773243</v>
      </c>
      <c r="J11" s="21">
        <f>0.000275/(D11*D11)+(1+1/E11)*0.15/(D11*E11)</f>
        <v>2.854875283446712</v>
      </c>
    </row>
    <row r="12" spans="1:10" ht="13.5">
      <c r="A12" s="30">
        <v>2</v>
      </c>
      <c r="B12" s="17">
        <f>A12*$B$5</f>
        <v>1</v>
      </c>
      <c r="C12" s="32">
        <v>0.075</v>
      </c>
      <c r="D12" s="27">
        <f>C12*$B$5</f>
        <v>0.0375</v>
      </c>
      <c r="E12" s="18">
        <f>B12*$F$5</f>
        <v>14</v>
      </c>
      <c r="F12" s="18">
        <f>$F$6/B12</f>
        <v>17</v>
      </c>
      <c r="G12" s="19">
        <f>0.333/D12</f>
        <v>8.88</v>
      </c>
      <c r="H12" s="19">
        <f>3000*D12</f>
        <v>112.5</v>
      </c>
      <c r="I12" s="20">
        <f>J12+250/(E12*E12)</f>
        <v>1.77718820861678</v>
      </c>
      <c r="J12" s="21">
        <f>0.000275/(D12*D12)+(1+1/E12)*0.15/(D12*E12)</f>
        <v>0.5016780045351473</v>
      </c>
    </row>
    <row r="13" spans="1:10" ht="13.5">
      <c r="A13" s="30">
        <v>4</v>
      </c>
      <c r="B13" s="17">
        <f>A13*$B$5</f>
        <v>2</v>
      </c>
      <c r="C13" s="32">
        <v>0.08</v>
      </c>
      <c r="D13" s="27">
        <f>C13*$B$5</f>
        <v>0.04</v>
      </c>
      <c r="E13" s="18">
        <f>B13*$F$5</f>
        <v>28</v>
      </c>
      <c r="F13" s="18">
        <f>$F$6/B13</f>
        <v>8.5</v>
      </c>
      <c r="G13" s="19">
        <f>0.333/D13</f>
        <v>8.325000000000001</v>
      </c>
      <c r="H13" s="19">
        <f>3000*D13</f>
        <v>120</v>
      </c>
      <c r="I13" s="20">
        <f>J13+250/(E13*E13)</f>
        <v>0.6294642857142857</v>
      </c>
      <c r="J13" s="21">
        <f>0.000275/(D13*D13)+(1+1/E13)*0.15/(D13*E13)</f>
        <v>0.31058673469387754</v>
      </c>
    </row>
    <row r="14" spans="1:10" ht="14.25" thickBot="1">
      <c r="A14" s="31">
        <v>7</v>
      </c>
      <c r="B14" s="22">
        <f>A14*$B$5</f>
        <v>3.5</v>
      </c>
      <c r="C14" s="33">
        <v>0.08</v>
      </c>
      <c r="D14" s="28">
        <f>C14*$B$5</f>
        <v>0.04</v>
      </c>
      <c r="E14" s="23">
        <f>B14*$F$5</f>
        <v>49</v>
      </c>
      <c r="F14" s="23">
        <f>$F$6/B14</f>
        <v>4.857142857142857</v>
      </c>
      <c r="G14" s="24">
        <f>0.333/D14</f>
        <v>8.325000000000001</v>
      </c>
      <c r="H14" s="24">
        <f>3000*D14</f>
        <v>120</v>
      </c>
      <c r="I14" s="25">
        <f>J14+250/(E14*E14)</f>
        <v>0.3540907434402332</v>
      </c>
      <c r="J14" s="26">
        <f>0.000275/(D14*D14)+(1+1/E14)*0.15/(D14*E14)</f>
        <v>0.24996746147438567</v>
      </c>
    </row>
    <row r="36" ht="12.75">
      <c r="F36" s="16"/>
    </row>
  </sheetData>
  <printOptions/>
  <pageMargins left="0.75" right="0.75" top="1" bottom="1" header="0.4921259845" footer="0.4921259845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Harbich</cp:lastModifiedBy>
  <dcterms:created xsi:type="dcterms:W3CDTF">2009-08-18T21:04:13Z</dcterms:created>
  <dcterms:modified xsi:type="dcterms:W3CDTF">2009-08-29T15:58:47Z</dcterms:modified>
  <cp:category/>
  <cp:version/>
  <cp:contentType/>
  <cp:contentStatus/>
</cp:coreProperties>
</file>